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firstSheet="2" activeTab="3"/>
  </bookViews>
  <sheets>
    <sheet name="BalanceSheet-Appendix1B" sheetId="1" r:id="rId1"/>
    <sheet name="IncomeStatement-Appendix1C" sheetId="2" r:id="rId2"/>
    <sheet name="SChangesEquity-Appendix1D" sheetId="3" r:id="rId3"/>
    <sheet name="CashFlows-Appendix1E" sheetId="4" r:id="rId4"/>
    <sheet name="Sheet3" sheetId="5" r:id="rId5"/>
  </sheets>
  <externalReferences>
    <externalReference r:id="rId8"/>
  </externalReferences>
  <definedNames>
    <definedName name="_xlnm.Print_Area" localSheetId="3">'CashFlows-Appendix1E'!$A$1:$G$48</definedName>
  </definedNames>
  <calcPr fullCalcOnLoad="1"/>
</workbook>
</file>

<file path=xl/sharedStrings.xml><?xml version="1.0" encoding="utf-8"?>
<sst xmlns="http://schemas.openxmlformats.org/spreadsheetml/2006/main" count="132" uniqueCount="108">
  <si>
    <t>PEMBINAAN JAYABUMI (SARAWAK) BERHAD</t>
  </si>
  <si>
    <t>CONDENSED CONSOLIDATED BALANCE SHEET</t>
  </si>
  <si>
    <t>AS AT 30 SEPTEMBER 2003</t>
  </si>
  <si>
    <t>Unaudited</t>
  </si>
  <si>
    <t>Audited</t>
  </si>
  <si>
    <t>As at</t>
  </si>
  <si>
    <t>30 September 2003</t>
  </si>
  <si>
    <t>31 December 2002</t>
  </si>
  <si>
    <t>RM'000</t>
  </si>
  <si>
    <t>Property, plant and equipment</t>
  </si>
  <si>
    <t>Other investment</t>
  </si>
  <si>
    <t>Intangible Asset</t>
  </si>
  <si>
    <t>Current assets</t>
  </si>
  <si>
    <t>Inventories</t>
  </si>
  <si>
    <t>Trade and other receivables</t>
  </si>
  <si>
    <t>Amount due from related companies</t>
  </si>
  <si>
    <t>Fixed deposits with licensed banks</t>
  </si>
  <si>
    <t>Cash and bank balances</t>
  </si>
  <si>
    <t>Total current assets</t>
  </si>
  <si>
    <t>Current liabilities</t>
  </si>
  <si>
    <t>Trade and other payables</t>
  </si>
  <si>
    <t>Hire purchase creditors</t>
  </si>
  <si>
    <t>Amount due to holding company</t>
  </si>
  <si>
    <t>Amount due to related companies</t>
  </si>
  <si>
    <t>Amount due to directors</t>
  </si>
  <si>
    <t>Short term borowings</t>
  </si>
  <si>
    <t>Taxation</t>
  </si>
  <si>
    <t>Total current liabilities</t>
  </si>
  <si>
    <t>Net curent assets/ (liabilities)</t>
  </si>
  <si>
    <t>Financed by;-</t>
  </si>
  <si>
    <t>Capital and reserves</t>
  </si>
  <si>
    <t>Share capital</t>
  </si>
  <si>
    <t>Share premium account</t>
  </si>
  <si>
    <t>Capital Reserve</t>
  </si>
  <si>
    <t>Consolidation Reserve</t>
  </si>
  <si>
    <t>Retained profits</t>
  </si>
  <si>
    <t>Long term and deferred liabilities</t>
  </si>
  <si>
    <t>Long term borrowings</t>
  </si>
  <si>
    <t>Deferred taxation</t>
  </si>
  <si>
    <t>Net tangible assets per share (RM)</t>
  </si>
  <si>
    <t>CONDENSED CONSOLIDATED INCOME STATEMENT</t>
  </si>
  <si>
    <t>FOR THE PERIOD ENDED 30 SEPTEMBER 2003</t>
  </si>
  <si>
    <t>3 mths ended</t>
  </si>
  <si>
    <t>9 mths ended</t>
  </si>
  <si>
    <t>Revenue</t>
  </si>
  <si>
    <t>Operating expenses</t>
  </si>
  <si>
    <t>Other Operating Income</t>
  </si>
  <si>
    <t>Profits from operations</t>
  </si>
  <si>
    <t>Finance costs</t>
  </si>
  <si>
    <t>Investing results</t>
  </si>
  <si>
    <t>Profit before taxation</t>
  </si>
  <si>
    <t>Profit after taxation</t>
  </si>
  <si>
    <t>Minority interests</t>
  </si>
  <si>
    <t>Net profit for the year/period</t>
  </si>
  <si>
    <t>Number of Ordinary Shares of RM1.00 each ('000)</t>
  </si>
  <si>
    <t>Basic Earnings Per Share (RM)</t>
  </si>
  <si>
    <t>CONDENSED CONSOLIDATED STATEMENT OF CHANGES IN EQUITY</t>
  </si>
  <si>
    <t>FOR THE PERIOD ENDED SEPTEMBER 30 2003</t>
  </si>
  <si>
    <t>Distributable</t>
  </si>
  <si>
    <t xml:space="preserve">9 Months quarter </t>
  </si>
  <si>
    <t>Share</t>
  </si>
  <si>
    <t>Capital</t>
  </si>
  <si>
    <t>Consolidation</t>
  </si>
  <si>
    <t>Retained</t>
  </si>
  <si>
    <t>ended September 30, 2003</t>
  </si>
  <si>
    <t>capital</t>
  </si>
  <si>
    <t>premium</t>
  </si>
  <si>
    <t>reserve</t>
  </si>
  <si>
    <t>profits</t>
  </si>
  <si>
    <t>Total</t>
  </si>
  <si>
    <t>At 1 January 2003</t>
  </si>
  <si>
    <t>Issued during the year</t>
  </si>
  <si>
    <t>Net profit for the year</t>
  </si>
  <si>
    <t>Bonus Issue</t>
  </si>
  <si>
    <t>Rights Issue</t>
  </si>
  <si>
    <t>Public issue</t>
  </si>
  <si>
    <t>At 30 September 2003</t>
  </si>
  <si>
    <t>CONDENSED CONSOLIDATED CASHFLOW FOR THE PERIOD ENDED 30 SEPTEMBER 2003</t>
  </si>
  <si>
    <t>CASH FLOWS FROM OPERATING ACTIVITIES</t>
  </si>
  <si>
    <t>Adjustments for:</t>
  </si>
  <si>
    <t>Depreciation</t>
  </si>
  <si>
    <t>Interest expenses</t>
  </si>
  <si>
    <t>Operating profit before working capital changes</t>
  </si>
  <si>
    <t>Receivables</t>
  </si>
  <si>
    <t>Related Companies</t>
  </si>
  <si>
    <t>Directors</t>
  </si>
  <si>
    <t>Payables</t>
  </si>
  <si>
    <t>Cash generated from operations</t>
  </si>
  <si>
    <t>Taxation paid</t>
  </si>
  <si>
    <t>Interest paid</t>
  </si>
  <si>
    <t>Net cash used in operating activities</t>
  </si>
  <si>
    <t>CASH FLOWS FROM INVESTING ACTIVITIES</t>
  </si>
  <si>
    <t>Cash flows on acquisition, net of cash acquired</t>
  </si>
  <si>
    <t>Purchase of fixed assets</t>
  </si>
  <si>
    <t>Placements of fixed deposits with licensed banks</t>
  </si>
  <si>
    <t>Net cash used in investing activities</t>
  </si>
  <si>
    <t>CASH FLOWS FROM FINANCING ACTIVITIES</t>
  </si>
  <si>
    <t>Proceeds from rights issue</t>
  </si>
  <si>
    <t>Proceeds from public issue</t>
  </si>
  <si>
    <t>Repayments for borrowings</t>
  </si>
  <si>
    <t>Net cash from financing activities</t>
  </si>
  <si>
    <t>NET INCREASE IN CASH AND CASH EQUIVALENTS</t>
  </si>
  <si>
    <t>CASH AND CASH EQUIVALENTS BROUGHT FORWARD</t>
  </si>
  <si>
    <t>CASH AND CASH EQUIVALENTS AT END OF PERIOD</t>
  </si>
  <si>
    <t>CASH AND CASH EQUIVALENTS COMPRISE:</t>
  </si>
  <si>
    <t>Deposits with licensed financial institutions</t>
  </si>
  <si>
    <t>Overdrafts</t>
  </si>
  <si>
    <t>Less: Deposits pledged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</si>
</sst>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</numFmts>
  <fonts count="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 quotePrefix="1">
      <alignment/>
    </xf>
    <xf numFmtId="164" fontId="2" fillId="0" borderId="0" xfId="15" applyNumberFormat="1" applyFont="1" applyAlignment="1">
      <alignment/>
    </xf>
    <xf numFmtId="164" fontId="2" fillId="0" borderId="1" xfId="15" applyNumberFormat="1" applyFont="1" applyBorder="1" applyAlignment="1">
      <alignment/>
    </xf>
    <xf numFmtId="164" fontId="2" fillId="0" borderId="2" xfId="15" applyNumberFormat="1" applyFont="1" applyBorder="1" applyAlignment="1">
      <alignment/>
    </xf>
    <xf numFmtId="164" fontId="2" fillId="0" borderId="3" xfId="15" applyNumberFormat="1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4" xfId="15" applyNumberFormat="1" applyFont="1" applyBorder="1" applyAlignment="1">
      <alignment/>
    </xf>
    <xf numFmtId="0" fontId="2" fillId="0" borderId="5" xfId="0" applyFont="1" applyBorder="1" applyAlignment="1">
      <alignment/>
    </xf>
    <xf numFmtId="0" fontId="2" fillId="0" borderId="2" xfId="0" applyFont="1" applyBorder="1" applyAlignment="1">
      <alignment/>
    </xf>
    <xf numFmtId="164" fontId="2" fillId="0" borderId="0" xfId="0" applyNumberFormat="1" applyFont="1" applyAlignment="1">
      <alignment/>
    </xf>
    <xf numFmtId="164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164" fontId="2" fillId="0" borderId="5" xfId="15" applyNumberFormat="1" applyFont="1" applyBorder="1" applyAlignment="1">
      <alignment/>
    </xf>
    <xf numFmtId="164" fontId="2" fillId="0" borderId="7" xfId="15" applyNumberFormat="1" applyFont="1" applyBorder="1" applyAlignment="1">
      <alignment/>
    </xf>
    <xf numFmtId="164" fontId="2" fillId="0" borderId="8" xfId="15" applyNumberFormat="1" applyFont="1" applyBorder="1" applyAlignment="1">
      <alignment/>
    </xf>
    <xf numFmtId="164" fontId="2" fillId="0" borderId="9" xfId="15" applyNumberFormat="1" applyFont="1" applyBorder="1" applyAlignment="1">
      <alignment/>
    </xf>
    <xf numFmtId="164" fontId="2" fillId="0" borderId="0" xfId="15" applyNumberFormat="1" applyFont="1" applyBorder="1" applyAlignment="1">
      <alignment/>
    </xf>
    <xf numFmtId="164" fontId="2" fillId="0" borderId="10" xfId="15" applyNumberFormat="1" applyFont="1" applyBorder="1" applyAlignment="1">
      <alignment/>
    </xf>
    <xf numFmtId="164" fontId="2" fillId="0" borderId="11" xfId="15" applyNumberFormat="1" applyFont="1" applyBorder="1" applyAlignment="1">
      <alignment/>
    </xf>
    <xf numFmtId="164" fontId="2" fillId="0" borderId="12" xfId="15" applyNumberFormat="1" applyFont="1" applyBorder="1" applyAlignment="1">
      <alignment/>
    </xf>
    <xf numFmtId="164" fontId="2" fillId="0" borderId="6" xfId="15" applyNumberFormat="1" applyFont="1" applyBorder="1" applyAlignment="1">
      <alignment/>
    </xf>
    <xf numFmtId="43" fontId="2" fillId="0" borderId="13" xfId="15" applyNumberFormat="1" applyFont="1" applyBorder="1" applyAlignment="1">
      <alignment/>
    </xf>
    <xf numFmtId="164" fontId="2" fillId="0" borderId="13" xfId="15" applyNumberFormat="1" applyFont="1" applyBorder="1" applyAlignment="1">
      <alignment/>
    </xf>
    <xf numFmtId="0" fontId="1" fillId="0" borderId="0" xfId="0" applyFont="1" applyAlignment="1">
      <alignment horizontal="center"/>
    </xf>
    <xf numFmtId="16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165" fontId="2" fillId="0" borderId="0" xfId="15" applyNumberFormat="1" applyFont="1" applyAlignment="1">
      <alignment/>
    </xf>
    <xf numFmtId="0" fontId="3" fillId="0" borderId="0" xfId="0" applyFont="1" applyAlignment="1">
      <alignment/>
    </xf>
    <xf numFmtId="43" fontId="2" fillId="0" borderId="0" xfId="15" applyFont="1" applyAlignment="1">
      <alignment/>
    </xf>
    <xf numFmtId="164" fontId="2" fillId="0" borderId="14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3rd%20Quarter%20Working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onsolBS(31.12.2002)"/>
      <sheetName val="ConsolBS(30.9.2003)"/>
      <sheetName val="ConsolBSLink(30.9.2003)"/>
      <sheetName val="Consol CF(workings)"/>
      <sheetName val="Consol CFLink"/>
      <sheetName val="Coinsol CF(Appendix1E)"/>
      <sheetName val="ConsolIS(31.12.2002)"/>
      <sheetName val="CurrentAdjust"/>
      <sheetName val="ConsolIS(30.9.2003)"/>
      <sheetName val="PermanentAdj"/>
      <sheetName val="IncomestatementLink"/>
      <sheetName val="Amended IncomeStat-Appendix1C"/>
      <sheetName val="IS30.9.2002"/>
      <sheetName val="AdjustmentsIS30.9.2002"/>
      <sheetName val="IS30.9.2003"/>
      <sheetName val="Balance Sheet-Appendix1B"/>
      <sheetName val="StaOfEquity-Appendix 1D"/>
      <sheetName val="PJSB-FA"/>
      <sheetName val="CashFlows"/>
    </sheetNames>
    <sheetDataSet>
      <sheetData sheetId="3">
        <row r="9">
          <cell r="E9">
            <v>42379.783</v>
          </cell>
        </row>
        <row r="11">
          <cell r="E11">
            <v>29942.001</v>
          </cell>
        </row>
        <row r="13">
          <cell r="E13">
            <v>2678.925</v>
          </cell>
        </row>
      </sheetData>
      <sheetData sheetId="11">
        <row r="13">
          <cell r="G13">
            <v>45671.385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view="pageBreakPreview" zoomScale="60" workbookViewId="0" topLeftCell="A32">
      <selection activeCell="D51" sqref="D51"/>
    </sheetView>
  </sheetViews>
  <sheetFormatPr defaultColWidth="9.140625" defaultRowHeight="12.75"/>
  <cols>
    <col min="1" max="3" width="9.140625" style="2" customWidth="1"/>
    <col min="4" max="4" width="23.00390625" style="2" customWidth="1"/>
    <col min="5" max="5" width="20.00390625" style="2" customWidth="1"/>
    <col min="6" max="6" width="5.421875" style="2" customWidth="1"/>
    <col min="7" max="7" width="9.421875" style="2" bestFit="1" customWidth="1"/>
    <col min="8" max="16384" width="9.140625" style="2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1" t="s">
        <v>2</v>
      </c>
    </row>
    <row r="4" spans="1:7" ht="15.75">
      <c r="A4" s="1"/>
      <c r="E4" s="1" t="s">
        <v>3</v>
      </c>
      <c r="F4" s="1"/>
      <c r="G4" s="1" t="s">
        <v>4</v>
      </c>
    </row>
    <row r="5" spans="5:7" ht="15.75">
      <c r="E5" s="1" t="s">
        <v>5</v>
      </c>
      <c r="F5" s="1"/>
      <c r="G5" s="1" t="s">
        <v>5</v>
      </c>
    </row>
    <row r="6" spans="5:7" ht="15.75">
      <c r="E6" s="3" t="s">
        <v>6</v>
      </c>
      <c r="F6" s="1"/>
      <c r="G6" s="1" t="s">
        <v>7</v>
      </c>
    </row>
    <row r="7" spans="5:7" ht="15.75">
      <c r="E7" s="1" t="s">
        <v>8</v>
      </c>
      <c r="F7" s="1"/>
      <c r="G7" s="1" t="s">
        <v>8</v>
      </c>
    </row>
    <row r="8" spans="5:7" ht="15.75">
      <c r="E8" s="1"/>
      <c r="F8" s="1"/>
      <c r="G8" s="1"/>
    </row>
    <row r="9" spans="1:7" ht="15.75">
      <c r="A9" s="1" t="s">
        <v>9</v>
      </c>
      <c r="E9" s="4">
        <f>'[1]ConsolBSLink(30.9.2003)'!E9</f>
        <v>42379.783</v>
      </c>
      <c r="F9" s="4"/>
      <c r="G9" s="4">
        <v>38422</v>
      </c>
    </row>
    <row r="10" spans="1:7" ht="15.75">
      <c r="A10" s="1"/>
      <c r="E10" s="4"/>
      <c r="F10" s="4"/>
      <c r="G10" s="4"/>
    </row>
    <row r="11" spans="1:7" ht="15.75">
      <c r="A11" s="1" t="s">
        <v>10</v>
      </c>
      <c r="E11" s="4">
        <f>'[1]ConsolBSLink(30.9.2003)'!E11</f>
        <v>29942.001</v>
      </c>
      <c r="F11" s="4"/>
      <c r="G11" s="4">
        <v>29942</v>
      </c>
    </row>
    <row r="12" spans="1:7" ht="15.75">
      <c r="A12" s="1"/>
      <c r="E12" s="4"/>
      <c r="F12" s="4"/>
      <c r="G12" s="4"/>
    </row>
    <row r="13" spans="1:7" ht="15.75">
      <c r="A13" s="1" t="s">
        <v>11</v>
      </c>
      <c r="E13" s="4">
        <f>'[1]ConsolBSLink(30.9.2003)'!E13</f>
        <v>2678.925</v>
      </c>
      <c r="F13" s="4"/>
      <c r="G13" s="4">
        <v>2679</v>
      </c>
    </row>
    <row r="14" spans="1:7" ht="15.75">
      <c r="A14" s="1"/>
      <c r="E14" s="4"/>
      <c r="F14" s="4"/>
      <c r="G14" s="4"/>
    </row>
    <row r="15" spans="1:7" ht="15.75">
      <c r="A15" s="1" t="s">
        <v>12</v>
      </c>
      <c r="E15" s="4"/>
      <c r="F15" s="4"/>
      <c r="G15" s="4"/>
    </row>
    <row r="16" spans="1:7" ht="15.75">
      <c r="A16" s="1"/>
      <c r="E16" s="4"/>
      <c r="F16" s="4"/>
      <c r="G16" s="4"/>
    </row>
    <row r="17" spans="1:7" ht="15.75">
      <c r="A17" s="1"/>
      <c r="B17" s="2" t="s">
        <v>13</v>
      </c>
      <c r="E17" s="5">
        <v>2737.318</v>
      </c>
      <c r="F17" s="6"/>
      <c r="G17" s="5">
        <v>3417</v>
      </c>
    </row>
    <row r="18" spans="1:7" ht="15.75">
      <c r="A18" s="1"/>
      <c r="B18" s="2" t="s">
        <v>14</v>
      </c>
      <c r="E18" s="7">
        <v>28449.922</v>
      </c>
      <c r="F18" s="8"/>
      <c r="G18" s="7">
        <f>18681+2302-1</f>
        <v>20982</v>
      </c>
    </row>
    <row r="19" spans="1:7" ht="15.75">
      <c r="A19" s="1"/>
      <c r="B19" s="2" t="s">
        <v>15</v>
      </c>
      <c r="E19" s="7">
        <v>4188.259</v>
      </c>
      <c r="F19" s="8"/>
      <c r="G19" s="7">
        <v>765</v>
      </c>
    </row>
    <row r="20" spans="1:7" ht="15.75">
      <c r="A20" s="1"/>
      <c r="B20" s="2" t="s">
        <v>16</v>
      </c>
      <c r="E20" s="7">
        <v>10547.451</v>
      </c>
      <c r="F20" s="8"/>
      <c r="G20" s="7">
        <v>10776</v>
      </c>
    </row>
    <row r="21" spans="1:7" ht="15.75">
      <c r="A21" s="1"/>
      <c r="B21" s="2" t="s">
        <v>17</v>
      </c>
      <c r="E21" s="9">
        <v>5721.269</v>
      </c>
      <c r="F21" s="10"/>
      <c r="G21" s="9">
        <v>4307</v>
      </c>
    </row>
    <row r="22" spans="1:7" ht="15.75">
      <c r="A22" s="1"/>
      <c r="E22" s="4"/>
      <c r="G22" s="4"/>
    </row>
    <row r="23" spans="1:7" ht="15.75">
      <c r="A23" s="1" t="s">
        <v>18</v>
      </c>
      <c r="E23" s="4">
        <f>SUM(E17:E21)-1</f>
        <v>51643.219</v>
      </c>
      <c r="G23" s="4">
        <f>SUM(G17:G21)</f>
        <v>40247</v>
      </c>
    </row>
    <row r="24" spans="1:7" ht="15.75">
      <c r="A24" s="1"/>
      <c r="E24" s="4"/>
      <c r="G24" s="4"/>
    </row>
    <row r="25" spans="1:7" ht="15.75">
      <c r="A25" s="1" t="s">
        <v>19</v>
      </c>
      <c r="E25" s="4"/>
      <c r="G25" s="4"/>
    </row>
    <row r="26" spans="1:7" ht="15.75">
      <c r="A26" s="1"/>
      <c r="E26" s="4"/>
      <c r="G26" s="4"/>
    </row>
    <row r="27" spans="1:7" ht="15.75">
      <c r="A27" s="1"/>
      <c r="B27" s="2" t="s">
        <v>20</v>
      </c>
      <c r="E27" s="5">
        <v>15686.384</v>
      </c>
      <c r="F27" s="11"/>
      <c r="G27" s="5">
        <f>8293+7040</f>
        <v>15333</v>
      </c>
    </row>
    <row r="28" spans="1:7" ht="15.75">
      <c r="A28" s="1"/>
      <c r="B28" s="2" t="s">
        <v>21</v>
      </c>
      <c r="E28" s="7">
        <v>1064.035</v>
      </c>
      <c r="F28" s="8"/>
      <c r="G28" s="7">
        <v>558</v>
      </c>
    </row>
    <row r="29" spans="1:7" ht="15.75">
      <c r="A29" s="1"/>
      <c r="B29" s="2" t="s">
        <v>22</v>
      </c>
      <c r="E29" s="7">
        <v>625.966</v>
      </c>
      <c r="F29" s="8"/>
      <c r="G29" s="7">
        <v>129</v>
      </c>
    </row>
    <row r="30" spans="1:7" ht="15.75">
      <c r="A30" s="1"/>
      <c r="B30" s="2" t="s">
        <v>23</v>
      </c>
      <c r="E30" s="7">
        <v>271.518</v>
      </c>
      <c r="F30" s="8"/>
      <c r="G30" s="7">
        <v>833</v>
      </c>
    </row>
    <row r="31" spans="1:7" ht="15.75">
      <c r="A31" s="1"/>
      <c r="B31" s="2" t="s">
        <v>24</v>
      </c>
      <c r="E31" s="7">
        <v>6.835</v>
      </c>
      <c r="F31" s="8"/>
      <c r="G31" s="7">
        <v>116</v>
      </c>
    </row>
    <row r="32" spans="1:7" ht="15.75">
      <c r="A32" s="1"/>
      <c r="B32" s="2" t="s">
        <v>25</v>
      </c>
      <c r="E32" s="7">
        <v>18451.569</v>
      </c>
      <c r="F32" s="8"/>
      <c r="G32" s="7">
        <v>13554</v>
      </c>
    </row>
    <row r="33" spans="1:7" ht="15.75">
      <c r="A33" s="1"/>
      <c r="B33" s="2" t="s">
        <v>26</v>
      </c>
      <c r="E33" s="9">
        <v>9879.917</v>
      </c>
      <c r="F33" s="10"/>
      <c r="G33" s="9">
        <v>11325</v>
      </c>
    </row>
    <row r="34" spans="1:5" ht="15.75">
      <c r="A34" s="1"/>
      <c r="E34" s="4"/>
    </row>
    <row r="35" spans="1:7" ht="15.75">
      <c r="A35" s="1" t="s">
        <v>27</v>
      </c>
      <c r="E35" s="12">
        <f>SUM(E27:E33)+1</f>
        <v>45987.224</v>
      </c>
      <c r="G35" s="12">
        <f>SUM(G27:G33)</f>
        <v>41848</v>
      </c>
    </row>
    <row r="36" ht="15.75">
      <c r="A36" s="1"/>
    </row>
    <row r="37" spans="1:7" ht="15.75">
      <c r="A37" s="1" t="s">
        <v>28</v>
      </c>
      <c r="E37" s="12">
        <f>E23-E35</f>
        <v>5655.994999999995</v>
      </c>
      <c r="G37" s="12">
        <f>G23-G35</f>
        <v>-1601</v>
      </c>
    </row>
    <row r="39" spans="5:7" ht="16.5" thickBot="1">
      <c r="E39" s="13">
        <f>E9+E11+E13+E37</f>
        <v>80656.704</v>
      </c>
      <c r="F39" s="14"/>
      <c r="G39" s="13">
        <f>G9+G11+G13+G37</f>
        <v>69442</v>
      </c>
    </row>
    <row r="40" ht="16.5" thickTop="1">
      <c r="A40" s="1" t="s">
        <v>29</v>
      </c>
    </row>
    <row r="41" ht="15.75">
      <c r="A41" s="1"/>
    </row>
    <row r="42" ht="15.75">
      <c r="A42" s="1" t="s">
        <v>30</v>
      </c>
    </row>
    <row r="43" ht="15.75">
      <c r="A43" s="1"/>
    </row>
    <row r="44" spans="1:7" ht="15.75">
      <c r="A44" s="1"/>
      <c r="B44" s="2" t="s">
        <v>31</v>
      </c>
      <c r="E44" s="4">
        <v>50000</v>
      </c>
      <c r="F44" s="4"/>
      <c r="G44" s="4">
        <v>12512</v>
      </c>
    </row>
    <row r="45" spans="1:7" ht="15.75">
      <c r="A45" s="1"/>
      <c r="B45" s="2" t="s">
        <v>32</v>
      </c>
      <c r="E45" s="4">
        <v>4047.604</v>
      </c>
      <c r="F45" s="4"/>
      <c r="G45" s="4">
        <v>0</v>
      </c>
    </row>
    <row r="46" spans="1:7" ht="15.75">
      <c r="A46" s="1"/>
      <c r="B46" s="2" t="s">
        <v>33</v>
      </c>
      <c r="E46" s="4">
        <v>2000</v>
      </c>
      <c r="F46" s="4"/>
      <c r="G46" s="4">
        <v>2000</v>
      </c>
    </row>
    <row r="47" spans="1:7" ht="15.75">
      <c r="A47" s="1"/>
      <c r="B47" s="2" t="s">
        <v>34</v>
      </c>
      <c r="E47" s="4">
        <v>69</v>
      </c>
      <c r="F47" s="4"/>
      <c r="G47" s="4">
        <v>0</v>
      </c>
    </row>
    <row r="48" spans="1:7" ht="15.75">
      <c r="A48" s="1"/>
      <c r="B48" s="2" t="s">
        <v>35</v>
      </c>
      <c r="E48" s="15">
        <v>15047.891</v>
      </c>
      <c r="F48" s="15"/>
      <c r="G48" s="15">
        <v>36306</v>
      </c>
    </row>
    <row r="49" spans="1:7" ht="15.75">
      <c r="A49" s="1"/>
      <c r="E49" s="4">
        <f>SUM(E44:E48)+1</f>
        <v>71165.495</v>
      </c>
      <c r="F49" s="4"/>
      <c r="G49" s="4">
        <f>SUM(G44:G48)</f>
        <v>50818</v>
      </c>
    </row>
    <row r="50" spans="1:7" ht="15.75">
      <c r="A50" s="1" t="s">
        <v>36</v>
      </c>
      <c r="E50" s="4"/>
      <c r="F50" s="4"/>
      <c r="G50" s="4"/>
    </row>
    <row r="51" spans="1:7" ht="15.75">
      <c r="A51" s="1"/>
      <c r="E51" s="4"/>
      <c r="F51" s="4"/>
      <c r="G51" s="4"/>
    </row>
    <row r="52" spans="1:7" ht="15.75">
      <c r="A52" s="1"/>
      <c r="B52" s="2" t="s">
        <v>21</v>
      </c>
      <c r="E52" s="16">
        <v>989.548</v>
      </c>
      <c r="F52" s="6"/>
      <c r="G52" s="17">
        <v>1117</v>
      </c>
    </row>
    <row r="53" spans="1:7" ht="15.75">
      <c r="A53" s="1"/>
      <c r="B53" s="2" t="s">
        <v>37</v>
      </c>
      <c r="E53" s="18">
        <v>8258.384</v>
      </c>
      <c r="F53" s="19"/>
      <c r="G53" s="20">
        <v>17263</v>
      </c>
    </row>
    <row r="54" spans="2:7" ht="15.75">
      <c r="B54" s="2" t="s">
        <v>38</v>
      </c>
      <c r="E54" s="21">
        <v>244</v>
      </c>
      <c r="F54" s="15"/>
      <c r="G54" s="22">
        <v>244</v>
      </c>
    </row>
    <row r="55" spans="5:7" ht="15.75">
      <c r="E55" s="4">
        <f>SUM(E52:E54)</f>
        <v>9491.932</v>
      </c>
      <c r="F55" s="4"/>
      <c r="G55" s="4">
        <f>SUM(G52:G54)</f>
        <v>18624</v>
      </c>
    </row>
    <row r="56" spans="5:7" ht="15.75">
      <c r="E56" s="4"/>
      <c r="F56" s="4"/>
      <c r="G56" s="4"/>
    </row>
    <row r="57" spans="5:7" ht="16.5" thickBot="1">
      <c r="E57" s="23">
        <f>E49+E55</f>
        <v>80657.427</v>
      </c>
      <c r="F57" s="23"/>
      <c r="G57" s="23">
        <f>G49+G55</f>
        <v>69442</v>
      </c>
    </row>
    <row r="58" spans="5:7" ht="16.5" thickTop="1">
      <c r="E58" s="4"/>
      <c r="F58" s="4"/>
      <c r="G58" s="4"/>
    </row>
    <row r="59" spans="2:7" ht="16.5" thickBot="1">
      <c r="B59" s="2" t="s">
        <v>39</v>
      </c>
      <c r="E59" s="24">
        <f>(E49-E13)/E44</f>
        <v>1.3697313999999998</v>
      </c>
      <c r="F59" s="25"/>
      <c r="G59" s="24">
        <f>(G49-G13)/G44</f>
        <v>3.8474264705882355</v>
      </c>
    </row>
    <row r="60" ht="16.5" thickTop="1"/>
  </sheetData>
  <printOptions/>
  <pageMargins left="0.75" right="0.75" top="1" bottom="1" header="0.5" footer="0.5"/>
  <pageSetup horizontalDpi="600" verticalDpi="600" orientation="portrait" scale="71" r:id="rId1"/>
  <headerFooter alignWithMargins="0">
    <oddHeader>&amp;R&amp;"Times New Roman,Bold"&amp;12Appendix 1B</oddHeader>
    <oddFooter>&amp;L&amp;"Times New Roman,Bold Italic"&amp;11The Condensed Consolidated Balance Sheet should be read in conjunction with the Annual Audited Accounts for the year ended 31st December 2002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9">
      <selection activeCell="D29" sqref="D29"/>
    </sheetView>
  </sheetViews>
  <sheetFormatPr defaultColWidth="9.140625" defaultRowHeight="12.75"/>
  <cols>
    <col min="1" max="2" width="9.140625" style="2" customWidth="1"/>
    <col min="3" max="3" width="27.7109375" style="2" customWidth="1"/>
    <col min="4" max="5" width="9.140625" style="2" customWidth="1"/>
    <col min="6" max="6" width="4.421875" style="2" customWidth="1"/>
    <col min="7" max="16384" width="9.140625" style="2" customWidth="1"/>
  </cols>
  <sheetData>
    <row r="1" ht="15.75">
      <c r="A1" s="1" t="s">
        <v>0</v>
      </c>
    </row>
    <row r="2" ht="15.75">
      <c r="A2" s="1" t="s">
        <v>40</v>
      </c>
    </row>
    <row r="3" ht="15.75">
      <c r="A3" s="1" t="s">
        <v>41</v>
      </c>
    </row>
    <row r="5" ht="15.75">
      <c r="A5" s="1"/>
    </row>
    <row r="7" spans="4:8" ht="15.75">
      <c r="D7" s="26" t="s">
        <v>42</v>
      </c>
      <c r="E7" s="26"/>
      <c r="F7" s="1"/>
      <c r="G7" s="26" t="s">
        <v>43</v>
      </c>
      <c r="H7" s="26"/>
    </row>
    <row r="8" spans="4:8" ht="15.75">
      <c r="D8" s="27">
        <v>37894</v>
      </c>
      <c r="E8" s="26"/>
      <c r="F8" s="1"/>
      <c r="G8" s="27">
        <v>37894</v>
      </c>
      <c r="H8" s="26"/>
    </row>
    <row r="10" spans="4:8" ht="15.75">
      <c r="D10" s="28">
        <v>2003</v>
      </c>
      <c r="E10" s="28">
        <v>2002</v>
      </c>
      <c r="F10" s="28"/>
      <c r="G10" s="28">
        <v>2003</v>
      </c>
      <c r="H10" s="28">
        <v>2002</v>
      </c>
    </row>
    <row r="11" spans="4:8" ht="15.75">
      <c r="D11" s="28" t="s">
        <v>8</v>
      </c>
      <c r="E11" s="28" t="s">
        <v>8</v>
      </c>
      <c r="F11" s="28"/>
      <c r="G11" s="28" t="s">
        <v>8</v>
      </c>
      <c r="H11" s="28" t="s">
        <v>8</v>
      </c>
    </row>
    <row r="13" spans="1:8" ht="15.75">
      <c r="A13" s="2" t="s">
        <v>44</v>
      </c>
      <c r="D13" s="4">
        <v>14504</v>
      </c>
      <c r="E13" s="4">
        <v>23030</v>
      </c>
      <c r="F13" s="4"/>
      <c r="G13" s="4">
        <f>'[1]IncomestatementLink'!G13</f>
        <v>45671.385</v>
      </c>
      <c r="H13" s="4">
        <v>61055</v>
      </c>
    </row>
    <row r="14" spans="4:8" ht="15.75">
      <c r="D14" s="4"/>
      <c r="E14" s="4"/>
      <c r="F14" s="4"/>
      <c r="G14" s="4"/>
      <c r="H14" s="4"/>
    </row>
    <row r="15" spans="1:8" ht="15.75">
      <c r="A15" s="2" t="s">
        <v>45</v>
      </c>
      <c r="D15" s="4">
        <f>-14403+300+200+900+200+165</f>
        <v>-12638</v>
      </c>
      <c r="E15" s="4">
        <f>-17757</f>
        <v>-17757</v>
      </c>
      <c r="F15" s="4"/>
      <c r="G15" s="4">
        <v>-39114.594</v>
      </c>
      <c r="H15" s="4">
        <v>-46089</v>
      </c>
    </row>
    <row r="16" spans="4:8" ht="15.75">
      <c r="D16" s="4"/>
      <c r="E16" s="4"/>
      <c r="F16" s="4"/>
      <c r="G16" s="4"/>
      <c r="H16" s="4"/>
    </row>
    <row r="17" spans="1:8" ht="15.75">
      <c r="A17" s="2" t="s">
        <v>46</v>
      </c>
      <c r="D17" s="4">
        <v>266</v>
      </c>
      <c r="E17" s="4">
        <v>423</v>
      </c>
      <c r="F17" s="4"/>
      <c r="G17" s="4">
        <v>942.535</v>
      </c>
      <c r="H17" s="4">
        <v>915</v>
      </c>
    </row>
    <row r="18" spans="4:8" ht="15.75">
      <c r="D18" s="15"/>
      <c r="E18" s="15"/>
      <c r="F18" s="4"/>
      <c r="G18" s="15"/>
      <c r="H18" s="15"/>
    </row>
    <row r="19" spans="1:8" ht="15.75">
      <c r="A19" s="2" t="s">
        <v>47</v>
      </c>
      <c r="D19" s="4">
        <f>SUM(D13:D18)</f>
        <v>2132</v>
      </c>
      <c r="E19" s="4">
        <f>SUM(E13:E18)</f>
        <v>5696</v>
      </c>
      <c r="F19" s="4"/>
      <c r="G19" s="4">
        <f>SUM(G13:G18)</f>
        <v>7499.326000000005</v>
      </c>
      <c r="H19" s="4">
        <f>SUM(H13:H18)</f>
        <v>15881</v>
      </c>
    </row>
    <row r="20" spans="4:8" ht="15.75">
      <c r="D20" s="4"/>
      <c r="E20" s="4"/>
      <c r="F20" s="4"/>
      <c r="G20" s="4"/>
      <c r="H20" s="4"/>
    </row>
    <row r="21" spans="1:8" ht="15.75">
      <c r="A21" s="2" t="s">
        <v>48</v>
      </c>
      <c r="D21" s="4">
        <f>-737</f>
        <v>-737</v>
      </c>
      <c r="E21" s="4">
        <f>-510</f>
        <v>-510</v>
      </c>
      <c r="F21" s="4"/>
      <c r="G21" s="4">
        <v>-1987.987</v>
      </c>
      <c r="H21" s="4">
        <v>-2419</v>
      </c>
    </row>
    <row r="22" spans="4:8" ht="15.75">
      <c r="D22" s="4"/>
      <c r="E22" s="4"/>
      <c r="F22" s="4"/>
      <c r="G22" s="4"/>
      <c r="H22" s="4"/>
    </row>
    <row r="23" spans="1:8" ht="15.75">
      <c r="A23" s="2" t="s">
        <v>49</v>
      </c>
      <c r="D23" s="4">
        <v>0</v>
      </c>
      <c r="E23" s="4">
        <v>0</v>
      </c>
      <c r="F23" s="4"/>
      <c r="G23" s="4">
        <v>0</v>
      </c>
      <c r="H23" s="4">
        <v>0</v>
      </c>
    </row>
    <row r="24" spans="4:8" ht="15.75">
      <c r="D24" s="15"/>
      <c r="E24" s="15"/>
      <c r="F24" s="4"/>
      <c r="G24" s="15"/>
      <c r="H24" s="15"/>
    </row>
    <row r="25" spans="1:8" ht="15.75">
      <c r="A25" s="2" t="s">
        <v>50</v>
      </c>
      <c r="D25" s="4">
        <f>SUM(D19:D24)</f>
        <v>1395</v>
      </c>
      <c r="E25" s="4">
        <f>SUM(E19:E24)</f>
        <v>5186</v>
      </c>
      <c r="F25" s="4"/>
      <c r="G25" s="4">
        <f>SUM(G19:G24)</f>
        <v>5511.3390000000045</v>
      </c>
      <c r="H25" s="4">
        <f>SUM(H19:H24)</f>
        <v>13462</v>
      </c>
    </row>
    <row r="27" spans="1:8" ht="15.75">
      <c r="A27" s="2" t="s">
        <v>26</v>
      </c>
      <c r="D27" s="4">
        <f>-D25*0.28</f>
        <v>-390.6</v>
      </c>
      <c r="E27" s="4">
        <f>-1388</f>
        <v>-1388</v>
      </c>
      <c r="F27" s="4"/>
      <c r="G27" s="4">
        <v>-1435.43</v>
      </c>
      <c r="H27" s="4">
        <v>-6963</v>
      </c>
    </row>
    <row r="28" spans="4:8" ht="15.75">
      <c r="D28" s="15"/>
      <c r="E28" s="15"/>
      <c r="F28" s="4"/>
      <c r="G28" s="15"/>
      <c r="H28" s="15"/>
    </row>
    <row r="29" spans="1:8" ht="15.75">
      <c r="A29" s="2" t="s">
        <v>51</v>
      </c>
      <c r="D29" s="4">
        <f>SUM(D25:D27)</f>
        <v>1004.4</v>
      </c>
      <c r="E29" s="4">
        <f>SUM(E25:E27)</f>
        <v>3798</v>
      </c>
      <c r="F29" s="4"/>
      <c r="G29" s="4">
        <f>SUM(G25:G27)</f>
        <v>4075.909000000004</v>
      </c>
      <c r="H29" s="4">
        <f>SUM(H25:H27)</f>
        <v>6499</v>
      </c>
    </row>
    <row r="30" spans="4:8" ht="15.75">
      <c r="D30" s="4"/>
      <c r="E30" s="4"/>
      <c r="F30" s="4"/>
      <c r="G30" s="4"/>
      <c r="H30" s="4"/>
    </row>
    <row r="31" spans="1:8" ht="15.75">
      <c r="A31" s="2" t="s">
        <v>52</v>
      </c>
      <c r="D31" s="4">
        <v>0</v>
      </c>
      <c r="E31" s="4">
        <v>0</v>
      </c>
      <c r="F31" s="4"/>
      <c r="G31" s="4">
        <v>0</v>
      </c>
      <c r="H31" s="4">
        <v>0</v>
      </c>
    </row>
    <row r="32" spans="4:8" ht="15.75">
      <c r="D32" s="4"/>
      <c r="E32" s="4"/>
      <c r="F32" s="4"/>
      <c r="G32" s="4"/>
      <c r="H32" s="4"/>
    </row>
    <row r="33" spans="1:8" ht="16.5" thickBot="1">
      <c r="A33" s="2" t="s">
        <v>53</v>
      </c>
      <c r="D33" s="23">
        <f>SUM(D29:D31)</f>
        <v>1004.4</v>
      </c>
      <c r="E33" s="23">
        <f>SUM(E29:E31)</f>
        <v>3798</v>
      </c>
      <c r="F33" s="4"/>
      <c r="G33" s="23">
        <f>SUM(G29:G31)</f>
        <v>4075.909000000004</v>
      </c>
      <c r="H33" s="23">
        <f>SUM(H29:H31)</f>
        <v>6499</v>
      </c>
    </row>
    <row r="34" ht="16.5" thickTop="1"/>
    <row r="35" spans="1:8" ht="15.75">
      <c r="A35" s="2" t="s">
        <v>54</v>
      </c>
      <c r="D35" s="4">
        <v>50000</v>
      </c>
      <c r="E35" s="4">
        <v>12513</v>
      </c>
      <c r="F35" s="4"/>
      <c r="G35" s="4">
        <v>50000</v>
      </c>
      <c r="H35" s="4">
        <v>12513</v>
      </c>
    </row>
    <row r="36" spans="1:8" ht="15.75">
      <c r="A36" s="2" t="s">
        <v>55</v>
      </c>
      <c r="D36" s="29">
        <f>D33/D35</f>
        <v>0.020087999999999998</v>
      </c>
      <c r="E36" s="29">
        <f>E33/E35</f>
        <v>0.3035243346919204</v>
      </c>
      <c r="F36" s="4"/>
      <c r="G36" s="29">
        <f>G33/G35</f>
        <v>0.08151818000000008</v>
      </c>
      <c r="H36" s="29">
        <f>H33/H35</f>
        <v>0.5193798449612403</v>
      </c>
    </row>
  </sheetData>
  <mergeCells count="4">
    <mergeCell ref="D7:E7"/>
    <mergeCell ref="G7:H7"/>
    <mergeCell ref="D8:E8"/>
    <mergeCell ref="G8:H8"/>
  </mergeCells>
  <printOptions/>
  <pageMargins left="0.75" right="0.75" top="1" bottom="1" header="0.5" footer="0.5"/>
  <pageSetup horizontalDpi="600" verticalDpi="600" orientation="portrait" r:id="rId1"/>
  <headerFooter alignWithMargins="0">
    <oddHeader>&amp;R&amp;"Times New Roman,Bold"&amp;11Appendix 1C</oddHeader>
    <oddFooter>&amp;L&amp;"Times New Roman,Bold Italic"&amp;11The Condensed Consolidated Income Statement should be read in conjunction with the Annual Audited Accounts for the year ended 31st December 2002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3">
      <selection activeCell="B11" sqref="B11"/>
    </sheetView>
  </sheetViews>
  <sheetFormatPr defaultColWidth="9.140625" defaultRowHeight="12.75"/>
  <cols>
    <col min="1" max="1" width="9.140625" style="2" customWidth="1"/>
    <col min="2" max="2" width="16.8515625" style="2" customWidth="1"/>
    <col min="3" max="5" width="9.140625" style="2" customWidth="1"/>
    <col min="6" max="6" width="12.28125" style="2" customWidth="1"/>
    <col min="7" max="16384" width="9.140625" style="2" customWidth="1"/>
  </cols>
  <sheetData>
    <row r="1" ht="15.75">
      <c r="A1" s="1" t="s">
        <v>0</v>
      </c>
    </row>
    <row r="2" ht="15.75">
      <c r="A2" s="1" t="s">
        <v>56</v>
      </c>
    </row>
    <row r="3" ht="15.75">
      <c r="A3" s="1" t="s">
        <v>57</v>
      </c>
    </row>
    <row r="6" spans="2:9" ht="15.75">
      <c r="B6" s="1"/>
      <c r="C6" s="1"/>
      <c r="D6" s="1"/>
      <c r="E6" s="1"/>
      <c r="F6" s="1"/>
      <c r="G6" s="1" t="s">
        <v>58</v>
      </c>
      <c r="H6" s="1"/>
      <c r="I6" s="1"/>
    </row>
    <row r="7" spans="1:9" ht="15.75">
      <c r="A7" s="1" t="s">
        <v>59</v>
      </c>
      <c r="B7" s="1"/>
      <c r="C7" s="1" t="s">
        <v>60</v>
      </c>
      <c r="D7" s="1" t="s">
        <v>60</v>
      </c>
      <c r="E7" s="1" t="s">
        <v>61</v>
      </c>
      <c r="F7" s="1" t="s">
        <v>62</v>
      </c>
      <c r="G7" s="1" t="s">
        <v>63</v>
      </c>
      <c r="H7" s="1"/>
      <c r="I7" s="1"/>
    </row>
    <row r="8" spans="1:9" ht="15.75">
      <c r="A8" s="30" t="s">
        <v>64</v>
      </c>
      <c r="B8" s="30"/>
      <c r="C8" s="30" t="s">
        <v>65</v>
      </c>
      <c r="D8" s="30" t="s">
        <v>66</v>
      </c>
      <c r="E8" s="30" t="s">
        <v>67</v>
      </c>
      <c r="F8" s="30" t="s">
        <v>67</v>
      </c>
      <c r="G8" s="30" t="s">
        <v>68</v>
      </c>
      <c r="H8" s="30" t="s">
        <v>69</v>
      </c>
      <c r="I8" s="1"/>
    </row>
    <row r="9" spans="3:8" ht="15.75">
      <c r="C9" s="1" t="s">
        <v>8</v>
      </c>
      <c r="D9" s="1" t="s">
        <v>8</v>
      </c>
      <c r="E9" s="1" t="s">
        <v>8</v>
      </c>
      <c r="F9" s="1" t="s">
        <v>8</v>
      </c>
      <c r="G9" s="1" t="s">
        <v>8</v>
      </c>
      <c r="H9" s="1" t="s">
        <v>8</v>
      </c>
    </row>
    <row r="12" spans="1:9" ht="15.75">
      <c r="A12" s="2" t="s">
        <v>70</v>
      </c>
      <c r="C12" s="4">
        <v>12512</v>
      </c>
      <c r="D12" s="4">
        <v>0</v>
      </c>
      <c r="E12" s="4">
        <v>2000</v>
      </c>
      <c r="F12" s="4">
        <v>0</v>
      </c>
      <c r="G12" s="4">
        <v>36306</v>
      </c>
      <c r="H12" s="4">
        <f aca="true" t="shared" si="0" ref="H12:H17">SUM(C12:G12)</f>
        <v>50818</v>
      </c>
      <c r="I12" s="4"/>
    </row>
    <row r="13" spans="1:9" ht="15.75">
      <c r="A13" s="2" t="s">
        <v>71</v>
      </c>
      <c r="C13" s="4">
        <v>414</v>
      </c>
      <c r="D13" s="4">
        <v>4047.604</v>
      </c>
      <c r="E13" s="4">
        <v>0</v>
      </c>
      <c r="F13" s="4">
        <v>69</v>
      </c>
      <c r="G13" s="4">
        <v>0</v>
      </c>
      <c r="H13" s="4">
        <f t="shared" si="0"/>
        <v>4530.603999999999</v>
      </c>
      <c r="I13" s="4"/>
    </row>
    <row r="14" spans="1:9" ht="15.75">
      <c r="A14" s="2" t="s">
        <v>72</v>
      </c>
      <c r="C14" s="31">
        <v>0</v>
      </c>
      <c r="D14" s="4">
        <v>0</v>
      </c>
      <c r="E14" s="4">
        <v>0</v>
      </c>
      <c r="F14" s="4">
        <v>0</v>
      </c>
      <c r="G14" s="4">
        <v>4075.909000000004</v>
      </c>
      <c r="H14" s="4">
        <f t="shared" si="0"/>
        <v>4075.909000000004</v>
      </c>
      <c r="I14" s="4"/>
    </row>
    <row r="15" spans="1:9" ht="15.75">
      <c r="A15" s="2" t="s">
        <v>73</v>
      </c>
      <c r="C15" s="4">
        <v>25334</v>
      </c>
      <c r="D15" s="4">
        <v>0</v>
      </c>
      <c r="E15" s="4">
        <v>0</v>
      </c>
      <c r="F15" s="4">
        <v>0</v>
      </c>
      <c r="G15" s="4">
        <v>-25334</v>
      </c>
      <c r="H15" s="4">
        <f t="shared" si="0"/>
        <v>0</v>
      </c>
      <c r="I15" s="4"/>
    </row>
    <row r="16" spans="1:9" ht="15.75">
      <c r="A16" s="2" t="s">
        <v>74</v>
      </c>
      <c r="C16" s="4">
        <v>5240</v>
      </c>
      <c r="D16" s="4">
        <v>0</v>
      </c>
      <c r="E16" s="4">
        <v>0</v>
      </c>
      <c r="F16" s="4">
        <v>0</v>
      </c>
      <c r="G16" s="4">
        <v>0</v>
      </c>
      <c r="H16" s="4">
        <f t="shared" si="0"/>
        <v>5240</v>
      </c>
      <c r="I16" s="4"/>
    </row>
    <row r="17" spans="1:9" ht="15.75">
      <c r="A17" s="2" t="s">
        <v>75</v>
      </c>
      <c r="C17" s="4">
        <v>6500</v>
      </c>
      <c r="D17" s="4">
        <v>0</v>
      </c>
      <c r="E17" s="4">
        <v>0</v>
      </c>
      <c r="F17" s="4">
        <v>0</v>
      </c>
      <c r="G17" s="4">
        <v>0</v>
      </c>
      <c r="H17" s="4">
        <f t="shared" si="0"/>
        <v>6500</v>
      </c>
      <c r="I17" s="4"/>
    </row>
    <row r="18" spans="1:9" ht="16.5" thickBot="1">
      <c r="A18" s="2" t="s">
        <v>76</v>
      </c>
      <c r="C18" s="23">
        <f aca="true" t="shared" si="1" ref="C18:H18">SUM(C12:C17)</f>
        <v>50000</v>
      </c>
      <c r="D18" s="23">
        <f t="shared" si="1"/>
        <v>4047.604</v>
      </c>
      <c r="E18" s="23">
        <f t="shared" si="1"/>
        <v>2000</v>
      </c>
      <c r="F18" s="23">
        <f t="shared" si="1"/>
        <v>69</v>
      </c>
      <c r="G18" s="23">
        <f t="shared" si="1"/>
        <v>15047.909000000007</v>
      </c>
      <c r="H18" s="23">
        <f t="shared" si="1"/>
        <v>71164.513</v>
      </c>
      <c r="I18" s="4"/>
    </row>
    <row r="19" spans="3:9" ht="16.5" thickTop="1">
      <c r="C19" s="4"/>
      <c r="D19" s="4"/>
      <c r="E19" s="4"/>
      <c r="F19" s="4"/>
      <c r="G19" s="4"/>
      <c r="H19" s="4"/>
      <c r="I19" s="4"/>
    </row>
    <row r="20" spans="3:9" ht="15.75">
      <c r="C20" s="4"/>
      <c r="D20" s="4"/>
      <c r="E20" s="4"/>
      <c r="F20" s="4"/>
      <c r="G20" s="4"/>
      <c r="H20" s="4"/>
      <c r="I20" s="4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&amp;R&amp;"Times New Roman,Bold"&amp;11Appendix 1D</oddHeader>
    <oddFooter>&amp;L&amp;"Times New Roman,Bold Italic"&amp;11The Condensed Consolidated Statement of Changes in Equity should be read in conjunction with the Annual Audited Accounts for the year ended 31st December 2002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59"/>
  <sheetViews>
    <sheetView tabSelected="1" view="pageBreakPreview" zoomScale="60" workbookViewId="0" topLeftCell="A1">
      <selection activeCell="F18" sqref="F18"/>
    </sheetView>
  </sheetViews>
  <sheetFormatPr defaultColWidth="9.140625" defaultRowHeight="12.75"/>
  <cols>
    <col min="1" max="5" width="9.140625" style="2" customWidth="1"/>
    <col min="6" max="6" width="27.00390625" style="2" customWidth="1"/>
    <col min="7" max="7" width="15.8515625" style="2" customWidth="1"/>
    <col min="8" max="16384" width="9.140625" style="2" customWidth="1"/>
  </cols>
  <sheetData>
    <row r="1" spans="1:7" ht="15.75">
      <c r="A1" s="1" t="s">
        <v>0</v>
      </c>
      <c r="B1" s="1"/>
      <c r="C1" s="1"/>
      <c r="D1" s="1"/>
      <c r="E1" s="1"/>
      <c r="F1" s="1"/>
      <c r="G1" s="1"/>
    </row>
    <row r="2" spans="1:7" ht="15.75">
      <c r="A2" s="1" t="s">
        <v>77</v>
      </c>
      <c r="B2" s="1"/>
      <c r="C2" s="1"/>
      <c r="D2" s="1"/>
      <c r="E2" s="1"/>
      <c r="F2" s="1"/>
      <c r="G2" s="1"/>
    </row>
    <row r="3" spans="1:7" ht="15.75">
      <c r="A3" s="1"/>
      <c r="B3" s="1"/>
      <c r="C3" s="1"/>
      <c r="D3" s="1"/>
      <c r="E3" s="1"/>
      <c r="F3" s="1"/>
      <c r="G3" s="1"/>
    </row>
    <row r="4" spans="1:7" ht="15.75">
      <c r="A4" s="1"/>
      <c r="B4" s="1"/>
      <c r="C4" s="1"/>
      <c r="D4" s="1"/>
      <c r="E4" s="1"/>
      <c r="F4" s="1"/>
      <c r="G4" s="1" t="s">
        <v>8</v>
      </c>
    </row>
    <row r="5" spans="1:7" ht="15.75">
      <c r="A5" s="1" t="s">
        <v>78</v>
      </c>
      <c r="B5" s="1"/>
      <c r="C5" s="1"/>
      <c r="D5" s="1"/>
      <c r="E5" s="1"/>
      <c r="F5" s="1"/>
      <c r="G5" s="1"/>
    </row>
    <row r="7" spans="1:7" ht="15.75">
      <c r="A7" s="2" t="s">
        <v>50</v>
      </c>
      <c r="G7" s="4">
        <v>5511.339</v>
      </c>
    </row>
    <row r="8" spans="1:7" ht="15.75">
      <c r="A8" s="2" t="s">
        <v>79</v>
      </c>
      <c r="G8" s="4"/>
    </row>
    <row r="9" spans="2:7" ht="15.75">
      <c r="B9" s="2" t="s">
        <v>80</v>
      </c>
      <c r="G9" s="4">
        <v>1176.884</v>
      </c>
    </row>
    <row r="10" spans="2:7" ht="15.75">
      <c r="B10" s="2" t="s">
        <v>81</v>
      </c>
      <c r="G10" s="15">
        <v>1987.987</v>
      </c>
    </row>
    <row r="11" spans="1:7" ht="15.75">
      <c r="A11" s="2" t="s">
        <v>82</v>
      </c>
      <c r="G11" s="4">
        <f>SUM(G7:G10)</f>
        <v>8676.21</v>
      </c>
    </row>
    <row r="12" spans="1:7" ht="15.75">
      <c r="A12" s="2" t="s">
        <v>13</v>
      </c>
      <c r="G12" s="4">
        <v>679.677</v>
      </c>
    </row>
    <row r="13" spans="1:7" ht="15.75">
      <c r="A13" s="2" t="s">
        <v>83</v>
      </c>
      <c r="G13" s="4">
        <v>-4328.449</v>
      </c>
    </row>
    <row r="14" spans="1:7" ht="15.75">
      <c r="A14" s="2" t="s">
        <v>84</v>
      </c>
      <c r="G14" s="4">
        <f>27.696-3604</f>
        <v>-3576.304</v>
      </c>
    </row>
    <row r="15" spans="1:7" ht="15.75">
      <c r="A15" s="2" t="s">
        <v>85</v>
      </c>
      <c r="G15" s="4">
        <v>-109.5</v>
      </c>
    </row>
    <row r="16" spans="1:7" ht="15.75">
      <c r="A16" s="2" t="s">
        <v>86</v>
      </c>
      <c r="G16" s="15">
        <v>-1213.127</v>
      </c>
    </row>
    <row r="17" spans="1:7" ht="15.75">
      <c r="A17" s="2" t="s">
        <v>87</v>
      </c>
      <c r="G17" s="4">
        <f>SUM(G11:G16)</f>
        <v>128.50699999999915</v>
      </c>
    </row>
    <row r="18" spans="1:7" ht="15.75">
      <c r="A18" s="2" t="s">
        <v>88</v>
      </c>
      <c r="G18" s="4">
        <v>-3164.74</v>
      </c>
    </row>
    <row r="19" spans="1:7" ht="15.75">
      <c r="A19" s="2" t="s">
        <v>89</v>
      </c>
      <c r="G19" s="4">
        <f>-G10</f>
        <v>-1987.987</v>
      </c>
    </row>
    <row r="20" spans="1:7" ht="15.75">
      <c r="A20" s="2" t="s">
        <v>90</v>
      </c>
      <c r="G20" s="32">
        <f>SUM(G17:G19)</f>
        <v>-5024.220000000001</v>
      </c>
    </row>
    <row r="21" ht="15.75">
      <c r="G21" s="4"/>
    </row>
    <row r="22" spans="1:7" ht="15.75">
      <c r="A22" s="1" t="s">
        <v>91</v>
      </c>
      <c r="G22" s="4"/>
    </row>
    <row r="23" spans="1:7" ht="15.75">
      <c r="A23" s="2" t="s">
        <v>92</v>
      </c>
      <c r="G23" s="4">
        <v>17.768</v>
      </c>
    </row>
    <row r="24" spans="1:7" ht="15.75">
      <c r="A24" s="2" t="s">
        <v>93</v>
      </c>
      <c r="G24" s="4">
        <v>-4993.188</v>
      </c>
    </row>
    <row r="25" spans="1:7" ht="15.75">
      <c r="A25" s="2" t="s">
        <v>94</v>
      </c>
      <c r="G25" s="4">
        <v>0</v>
      </c>
    </row>
    <row r="26" spans="1:7" ht="15.75">
      <c r="A26" s="2" t="s">
        <v>95</v>
      </c>
      <c r="G26" s="32">
        <f>SUM(G23:G25)</f>
        <v>-4975.42</v>
      </c>
    </row>
    <row r="27" ht="15.75">
      <c r="G27" s="4"/>
    </row>
    <row r="28" spans="1:7" ht="15.75">
      <c r="A28" s="1" t="s">
        <v>96</v>
      </c>
      <c r="G28" s="4"/>
    </row>
    <row r="29" spans="1:7" ht="15.75">
      <c r="A29" s="2" t="s">
        <v>97</v>
      </c>
      <c r="G29" s="4">
        <v>5240</v>
      </c>
    </row>
    <row r="30" spans="1:7" ht="15.75">
      <c r="A30" s="2" t="s">
        <v>98</v>
      </c>
      <c r="G30" s="4">
        <v>9676.339</v>
      </c>
    </row>
    <row r="31" spans="1:7" ht="15.75">
      <c r="A31" s="2" t="s">
        <v>99</v>
      </c>
      <c r="G31" s="4">
        <v>-2226.803</v>
      </c>
    </row>
    <row r="32" spans="1:7" ht="15.75">
      <c r="A32" s="2" t="s">
        <v>21</v>
      </c>
      <c r="G32" s="4">
        <v>376.026</v>
      </c>
    </row>
    <row r="33" spans="1:7" ht="15.75">
      <c r="A33" s="2" t="s">
        <v>100</v>
      </c>
      <c r="G33" s="32">
        <f>SUM(G29:G32)-1</f>
        <v>13064.562</v>
      </c>
    </row>
    <row r="34" ht="15.75">
      <c r="G34" s="4"/>
    </row>
    <row r="35" ht="15.75">
      <c r="G35" s="4"/>
    </row>
    <row r="36" spans="1:7" ht="15.75">
      <c r="A36" s="1" t="s">
        <v>101</v>
      </c>
      <c r="G36" s="4">
        <f>G20+G26+G33+1</f>
        <v>3065.9219999999987</v>
      </c>
    </row>
    <row r="37" spans="1:7" ht="15.75">
      <c r="A37" s="1"/>
      <c r="G37" s="4"/>
    </row>
    <row r="38" spans="1:7" ht="15.75">
      <c r="A38" s="1" t="s">
        <v>102</v>
      </c>
      <c r="G38" s="4">
        <v>1834</v>
      </c>
    </row>
    <row r="39" spans="1:7" ht="15.75">
      <c r="A39" s="1"/>
      <c r="G39" s="4"/>
    </row>
    <row r="40" spans="1:7" ht="16.5" thickBot="1">
      <c r="A40" s="1" t="s">
        <v>103</v>
      </c>
      <c r="G40" s="23">
        <f>SUM(G36:G38)</f>
        <v>4899.921999999999</v>
      </c>
    </row>
    <row r="41" spans="1:7" ht="16.5" thickTop="1">
      <c r="A41" s="1"/>
      <c r="G41" s="4"/>
    </row>
    <row r="42" spans="1:7" ht="15.75">
      <c r="A42" s="1" t="s">
        <v>104</v>
      </c>
      <c r="G42" s="4"/>
    </row>
    <row r="43" spans="1:7" ht="15.75">
      <c r="A43" s="2" t="s">
        <v>17</v>
      </c>
      <c r="G43" s="4">
        <v>5721.269</v>
      </c>
    </row>
    <row r="44" spans="1:7" ht="15.75">
      <c r="A44" s="2" t="s">
        <v>105</v>
      </c>
      <c r="G44" s="4">
        <v>10547.451</v>
      </c>
    </row>
    <row r="45" spans="1:7" ht="15.75">
      <c r="A45" s="2" t="s">
        <v>106</v>
      </c>
      <c r="G45" s="15">
        <v>-1043.257</v>
      </c>
    </row>
    <row r="46" ht="15.75">
      <c r="G46" s="4">
        <f>SUM(G43:G45)</f>
        <v>15225.463</v>
      </c>
    </row>
    <row r="47" spans="1:7" ht="15.75">
      <c r="A47" s="2" t="s">
        <v>107</v>
      </c>
      <c r="G47" s="4">
        <v>-10325</v>
      </c>
    </row>
    <row r="48" ht="16.5" thickBot="1">
      <c r="G48" s="23">
        <f>SUM(G46:G47)</f>
        <v>4900.463</v>
      </c>
    </row>
    <row r="49" ht="16.5" thickTop="1">
      <c r="G49" s="4"/>
    </row>
    <row r="50" ht="15.75">
      <c r="G50" s="4"/>
    </row>
    <row r="51" ht="15.75">
      <c r="G51" s="4"/>
    </row>
    <row r="52" ht="15.75">
      <c r="G52" s="4"/>
    </row>
    <row r="53" ht="15.75">
      <c r="G53" s="4"/>
    </row>
    <row r="54" ht="15.75">
      <c r="G54" s="4"/>
    </row>
    <row r="55" ht="15.75">
      <c r="G55" s="4"/>
    </row>
    <row r="56" ht="15.75">
      <c r="G56" s="4"/>
    </row>
    <row r="57" ht="15.75">
      <c r="G57" s="4"/>
    </row>
    <row r="58" ht="15.75">
      <c r="G58" s="4"/>
    </row>
    <row r="59" ht="15.75">
      <c r="G59" s="4"/>
    </row>
  </sheetData>
  <printOptions/>
  <pageMargins left="0.75" right="0.75" top="1" bottom="1" header="0.5" footer="0.5"/>
  <pageSetup horizontalDpi="600" verticalDpi="600" orientation="portrait" scale="85" r:id="rId1"/>
  <headerFooter alignWithMargins="0">
    <oddHeader>&amp;R&amp;"Times New Roman,Bold"&amp;11Appendix 1E</oddHeader>
    <oddFooter>&amp;L&amp;"Times New Roman,Bold Italic"&amp;11The Condensed Consolidated Cash Flow Statement should be read in conjunction with the Annual Audited Accounts for the year ended 31st December 2002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Pembinaan Jayabumi (S)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Izana</dc:creator>
  <cp:keywords/>
  <dc:description/>
  <cp:lastModifiedBy>Farah</cp:lastModifiedBy>
  <cp:lastPrinted>2003-11-21T19:42:33Z</cp:lastPrinted>
  <dcterms:created xsi:type="dcterms:W3CDTF">2003-11-13T02:19:47Z</dcterms:created>
  <dcterms:modified xsi:type="dcterms:W3CDTF">2003-11-21T19:43:45Z</dcterms:modified>
  <cp:category/>
  <cp:version/>
  <cp:contentType/>
  <cp:contentStatus/>
</cp:coreProperties>
</file>